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TAHAN start 21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1" i="1" l="1"/>
  <c r="T31" i="1"/>
  <c r="P31" i="1"/>
  <c r="L31" i="1"/>
  <c r="J31" i="1"/>
  <c r="H31" i="1"/>
  <c r="F31" i="1"/>
  <c r="D31" i="1"/>
  <c r="X29" i="1"/>
  <c r="L29" i="1"/>
  <c r="C29" i="1"/>
  <c r="B29" i="1"/>
  <c r="A29" i="1"/>
  <c r="Z28" i="1"/>
  <c r="U28" i="1" s="1"/>
  <c r="X28" i="1"/>
  <c r="L28" i="1"/>
  <c r="G28" i="1"/>
  <c r="C28" i="1"/>
  <c r="B28" i="1"/>
  <c r="A28" i="1"/>
  <c r="X27" i="1"/>
  <c r="L27" i="1"/>
  <c r="Z27" i="1" s="1"/>
  <c r="K27" i="1" s="1"/>
  <c r="C27" i="1"/>
  <c r="B27" i="1"/>
  <c r="A27" i="1"/>
  <c r="Z26" i="1"/>
  <c r="W26" i="1" s="1"/>
  <c r="X26" i="1"/>
  <c r="O26" i="1"/>
  <c r="L26" i="1"/>
  <c r="G26" i="1"/>
  <c r="C26" i="1"/>
  <c r="B26" i="1"/>
  <c r="A26" i="1"/>
  <c r="X25" i="1"/>
  <c r="L25" i="1"/>
  <c r="C25" i="1"/>
  <c r="B25" i="1"/>
  <c r="A25" i="1"/>
  <c r="Z24" i="1"/>
  <c r="X24" i="1"/>
  <c r="W24" i="1"/>
  <c r="U24" i="1"/>
  <c r="O24" i="1"/>
  <c r="L24" i="1"/>
  <c r="I24" i="1"/>
  <c r="G24" i="1"/>
  <c r="C24" i="1"/>
  <c r="B24" i="1"/>
  <c r="A24" i="1"/>
  <c r="X23" i="1"/>
  <c r="L23" i="1"/>
  <c r="C23" i="1"/>
  <c r="B23" i="1"/>
  <c r="A23" i="1"/>
  <c r="Z22" i="1"/>
  <c r="X22" i="1"/>
  <c r="W22" i="1"/>
  <c r="U22" i="1"/>
  <c r="O22" i="1"/>
  <c r="L22" i="1"/>
  <c r="I22" i="1"/>
  <c r="G22" i="1"/>
  <c r="C22" i="1"/>
  <c r="B22" i="1"/>
  <c r="A22" i="1"/>
  <c r="X21" i="1"/>
  <c r="S21" i="1"/>
  <c r="Q21" i="1"/>
  <c r="L21" i="1"/>
  <c r="Z21" i="1" s="1"/>
  <c r="E21" i="1"/>
  <c r="C21" i="1"/>
  <c r="B21" i="1"/>
  <c r="A21" i="1"/>
  <c r="Z20" i="1"/>
  <c r="X20" i="1"/>
  <c r="O20" i="1"/>
  <c r="L20" i="1"/>
  <c r="G20" i="1"/>
  <c r="C20" i="1"/>
  <c r="B20" i="1"/>
  <c r="A20" i="1"/>
  <c r="X19" i="1"/>
  <c r="L19" i="1"/>
  <c r="Z19" i="1" s="1"/>
  <c r="K19" i="1" s="1"/>
  <c r="C19" i="1"/>
  <c r="B19" i="1"/>
  <c r="A19" i="1"/>
  <c r="Z18" i="1"/>
  <c r="W18" i="1" s="1"/>
  <c r="X18" i="1"/>
  <c r="O18" i="1"/>
  <c r="L18" i="1"/>
  <c r="G18" i="1"/>
  <c r="C18" i="1"/>
  <c r="B18" i="1"/>
  <c r="A18" i="1"/>
  <c r="X17" i="1"/>
  <c r="L17" i="1"/>
  <c r="C17" i="1"/>
  <c r="B17" i="1"/>
  <c r="A17" i="1"/>
  <c r="Z16" i="1"/>
  <c r="X16" i="1"/>
  <c r="W16" i="1"/>
  <c r="U16" i="1"/>
  <c r="O16" i="1"/>
  <c r="L16" i="1"/>
  <c r="I16" i="1"/>
  <c r="G16" i="1"/>
  <c r="C16" i="1"/>
  <c r="B16" i="1"/>
  <c r="A16" i="1"/>
  <c r="X15" i="1"/>
  <c r="L15" i="1"/>
  <c r="C15" i="1"/>
  <c r="B15" i="1"/>
  <c r="A15" i="1"/>
  <c r="Z14" i="1"/>
  <c r="X14" i="1"/>
  <c r="W14" i="1"/>
  <c r="U14" i="1"/>
  <c r="O14" i="1"/>
  <c r="L14" i="1"/>
  <c r="I14" i="1"/>
  <c r="G14" i="1"/>
  <c r="C14" i="1"/>
  <c r="B14" i="1"/>
  <c r="A14" i="1"/>
  <c r="X13" i="1"/>
  <c r="S13" i="1"/>
  <c r="Q13" i="1"/>
  <c r="L13" i="1"/>
  <c r="Z13" i="1" s="1"/>
  <c r="E13" i="1"/>
  <c r="C13" i="1"/>
  <c r="B13" i="1"/>
  <c r="A13" i="1"/>
  <c r="Z12" i="1"/>
  <c r="X12" i="1"/>
  <c r="O12" i="1"/>
  <c r="L12" i="1"/>
  <c r="G12" i="1"/>
  <c r="C12" i="1"/>
  <c r="B12" i="1"/>
  <c r="A12" i="1"/>
  <c r="R11" i="1"/>
  <c r="R31" i="1" s="1"/>
  <c r="P11" i="1"/>
  <c r="N11" i="1"/>
  <c r="N31" i="1" s="1"/>
  <c r="L11" i="1"/>
  <c r="H11" i="1"/>
  <c r="C11" i="1"/>
  <c r="B11" i="1"/>
  <c r="A11" i="1"/>
  <c r="M5" i="1"/>
  <c r="L5" i="1"/>
  <c r="M4" i="1"/>
  <c r="L4" i="1"/>
  <c r="S12" i="1" l="1"/>
  <c r="Y12" i="1" s="1"/>
  <c r="E12" i="1"/>
  <c r="M12" i="1" s="1"/>
  <c r="Q12" i="1"/>
  <c r="K12" i="1"/>
  <c r="X11" i="1"/>
  <c r="Z11" i="1" s="1"/>
  <c r="W13" i="1"/>
  <c r="O13" i="1"/>
  <c r="Y13" i="1" s="1"/>
  <c r="I13" i="1"/>
  <c r="U13" i="1"/>
  <c r="G13" i="1"/>
  <c r="M13" i="1" s="1"/>
  <c r="AA13" i="1" s="1"/>
  <c r="Y14" i="1"/>
  <c r="S14" i="1"/>
  <c r="E14" i="1"/>
  <c r="Q14" i="1"/>
  <c r="K14" i="1"/>
  <c r="W21" i="1"/>
  <c r="O21" i="1"/>
  <c r="I21" i="1"/>
  <c r="U21" i="1"/>
  <c r="G21" i="1"/>
  <c r="S22" i="1"/>
  <c r="Y22" i="1" s="1"/>
  <c r="E22" i="1"/>
  <c r="M22" i="1" s="1"/>
  <c r="Q22" i="1"/>
  <c r="K22" i="1"/>
  <c r="W19" i="1"/>
  <c r="O19" i="1"/>
  <c r="I19" i="1"/>
  <c r="U19" i="1"/>
  <c r="G19" i="1"/>
  <c r="S20" i="1"/>
  <c r="Y20" i="1" s="1"/>
  <c r="E20" i="1"/>
  <c r="Q20" i="1"/>
  <c r="K20" i="1"/>
  <c r="W27" i="1"/>
  <c r="O27" i="1"/>
  <c r="I27" i="1"/>
  <c r="U27" i="1"/>
  <c r="G27" i="1"/>
  <c r="I12" i="1"/>
  <c r="U12" i="1"/>
  <c r="Z17" i="1"/>
  <c r="S18" i="1"/>
  <c r="Y18" i="1" s="1"/>
  <c r="E18" i="1"/>
  <c r="Q18" i="1"/>
  <c r="K18" i="1"/>
  <c r="Q19" i="1"/>
  <c r="I20" i="1"/>
  <c r="U20" i="1"/>
  <c r="Z25" i="1"/>
  <c r="S26" i="1"/>
  <c r="E26" i="1"/>
  <c r="M26" i="1" s="1"/>
  <c r="Q26" i="1"/>
  <c r="Y26" i="1" s="1"/>
  <c r="K26" i="1"/>
  <c r="Q27" i="1"/>
  <c r="S28" i="1"/>
  <c r="E28" i="1"/>
  <c r="M28" i="1" s="1"/>
  <c r="W28" i="1"/>
  <c r="O28" i="1"/>
  <c r="I28" i="1"/>
  <c r="Q28" i="1"/>
  <c r="K28" i="1"/>
  <c r="W12" i="1"/>
  <c r="K13" i="1"/>
  <c r="Z15" i="1"/>
  <c r="S16" i="1"/>
  <c r="E16" i="1"/>
  <c r="M16" i="1" s="1"/>
  <c r="Q16" i="1"/>
  <c r="Y16" i="1" s="1"/>
  <c r="K16" i="1"/>
  <c r="I18" i="1"/>
  <c r="U18" i="1"/>
  <c r="E19" i="1"/>
  <c r="M19" i="1" s="1"/>
  <c r="S19" i="1"/>
  <c r="W20" i="1"/>
  <c r="K21" i="1"/>
  <c r="M21" i="1" s="1"/>
  <c r="Z23" i="1"/>
  <c r="S24" i="1"/>
  <c r="E24" i="1"/>
  <c r="M24" i="1" s="1"/>
  <c r="Q24" i="1"/>
  <c r="Y24" i="1" s="1"/>
  <c r="K24" i="1"/>
  <c r="I26" i="1"/>
  <c r="U26" i="1"/>
  <c r="E27" i="1"/>
  <c r="M27" i="1" s="1"/>
  <c r="S27" i="1"/>
  <c r="Z29" i="1"/>
  <c r="X31" i="1"/>
  <c r="W11" i="1" l="1"/>
  <c r="U11" i="1"/>
  <c r="G11" i="1"/>
  <c r="E11" i="1"/>
  <c r="K11" i="1"/>
  <c r="O11" i="1"/>
  <c r="I11" i="1"/>
  <c r="S11" i="1"/>
  <c r="Q11" i="1"/>
  <c r="W23" i="1"/>
  <c r="O23" i="1"/>
  <c r="I23" i="1"/>
  <c r="U23" i="1"/>
  <c r="G23" i="1"/>
  <c r="K23" i="1"/>
  <c r="S23" i="1"/>
  <c r="E23" i="1"/>
  <c r="Q23" i="1"/>
  <c r="W15" i="1"/>
  <c r="O15" i="1"/>
  <c r="I15" i="1"/>
  <c r="U15" i="1"/>
  <c r="G15" i="1"/>
  <c r="K15" i="1"/>
  <c r="S15" i="1"/>
  <c r="E15" i="1"/>
  <c r="Q15" i="1"/>
  <c r="W25" i="1"/>
  <c r="O25" i="1"/>
  <c r="I25" i="1"/>
  <c r="U25" i="1"/>
  <c r="G25" i="1"/>
  <c r="Q25" i="1"/>
  <c r="K25" i="1"/>
  <c r="S25" i="1"/>
  <c r="E25" i="1"/>
  <c r="AA22" i="1"/>
  <c r="AA12" i="1"/>
  <c r="AA24" i="1"/>
  <c r="AA16" i="1"/>
  <c r="AA26" i="1"/>
  <c r="Y19" i="1"/>
  <c r="AA19" i="1" s="1"/>
  <c r="W29" i="1"/>
  <c r="O29" i="1"/>
  <c r="I29" i="1"/>
  <c r="S29" i="1"/>
  <c r="E29" i="1"/>
  <c r="U29" i="1"/>
  <c r="G29" i="1"/>
  <c r="K29" i="1"/>
  <c r="Q29" i="1"/>
  <c r="Y28" i="1"/>
  <c r="AA28" i="1" s="1"/>
  <c r="W17" i="1"/>
  <c r="O17" i="1"/>
  <c r="I17" i="1"/>
  <c r="U17" i="1"/>
  <c r="G17" i="1"/>
  <c r="Q17" i="1"/>
  <c r="S17" i="1"/>
  <c r="E17" i="1"/>
  <c r="K17" i="1"/>
  <c r="Y21" i="1"/>
  <c r="AA21" i="1" s="1"/>
  <c r="M14" i="1"/>
  <c r="AA14" i="1" s="1"/>
  <c r="M18" i="1"/>
  <c r="AA18" i="1" s="1"/>
  <c r="Y27" i="1"/>
  <c r="AA27" i="1" s="1"/>
  <c r="M20" i="1"/>
  <c r="AA20" i="1" s="1"/>
  <c r="Z31" i="1"/>
  <c r="Y17" i="1" l="1"/>
  <c r="Y25" i="1"/>
  <c r="M15" i="1"/>
  <c r="Y23" i="1"/>
  <c r="M11" i="1"/>
  <c r="AA11" i="1" s="1"/>
  <c r="U31" i="1"/>
  <c r="S31" i="1"/>
  <c r="E31" i="1"/>
  <c r="K31" i="1"/>
  <c r="I31" i="1"/>
  <c r="W31" i="1"/>
  <c r="G31" i="1"/>
  <c r="M31" i="1"/>
  <c r="AA31" i="1" s="1"/>
  <c r="O31" i="1"/>
  <c r="Q31" i="1"/>
  <c r="Y31" i="1"/>
  <c r="M17" i="1"/>
  <c r="AA17" i="1" s="1"/>
  <c r="Y29" i="1"/>
  <c r="M25" i="1"/>
  <c r="M29" i="1"/>
  <c r="Y15" i="1"/>
  <c r="M23" i="1"/>
  <c r="AA23" i="1" s="1"/>
  <c r="Y11" i="1"/>
  <c r="AA29" i="1" l="1"/>
  <c r="AA25" i="1"/>
  <c r="AA15" i="1"/>
</calcChain>
</file>

<file path=xl/sharedStrings.xml><?xml version="1.0" encoding="utf-8"?>
<sst xmlns="http://schemas.openxmlformats.org/spreadsheetml/2006/main" count="35" uniqueCount="24">
  <si>
    <t>TABEL 34</t>
  </si>
  <si>
    <t>PROPORSI PESERTA KB AKTIF MENURUT JENIS KONTRASEPSI, KECAMATAN, DAN PUSKESMAS</t>
  </si>
  <si>
    <t>NO</t>
  </si>
  <si>
    <t>KECAMATAN</t>
  </si>
  <si>
    <t>PUSKESMAS</t>
  </si>
  <si>
    <t>PESERTA KB AKTIF</t>
  </si>
  <si>
    <t>MKJP</t>
  </si>
  <si>
    <t>NON MKJP</t>
  </si>
  <si>
    <t>MKJP + NON MKJP</t>
  </si>
  <si>
    <t>% MKJP + NON MKJP</t>
  </si>
  <si>
    <t>IUD</t>
  </si>
  <si>
    <t>%</t>
  </si>
  <si>
    <t>MOP</t>
  </si>
  <si>
    <t>MOW</t>
  </si>
  <si>
    <t>IM PLAN</t>
  </si>
  <si>
    <t>JUMLAH</t>
  </si>
  <si>
    <t xml:space="preserve">KON DOM </t>
  </si>
  <si>
    <t>SUNTIK</t>
  </si>
  <si>
    <t>PIL</t>
  </si>
  <si>
    <t>OBAT VAGINA</t>
  </si>
  <si>
    <t>LAIN NYA</t>
  </si>
  <si>
    <t xml:space="preserve">JUMLAH (KAB/KOTA) </t>
  </si>
  <si>
    <t>Sumber: ……………….. (sebutkan)</t>
  </si>
  <si>
    <t>Keterangan: MKJP = Metode Kontrasepsi Jangka Panjang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</si>
</sst>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0.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37" fontId="2" fillId="0" borderId="11" xfId="2" applyNumberFormat="1" applyFont="1" applyBorder="1" applyAlignment="1">
      <alignment vertical="center"/>
    </xf>
    <xf numFmtId="164" fontId="2" fillId="0" borderId="11" xfId="1" applyNumberFormat="1" applyFont="1" applyBorder="1" applyAlignment="1">
      <alignment vertical="center"/>
    </xf>
    <xf numFmtId="37" fontId="2" fillId="0" borderId="11" xfId="1" applyNumberFormat="1" applyFont="1" applyBorder="1" applyAlignment="1">
      <alignment vertical="center"/>
    </xf>
    <xf numFmtId="37" fontId="2" fillId="0" borderId="9" xfId="2" applyNumberFormat="1" applyFont="1" applyBorder="1" applyAlignment="1">
      <alignment vertical="center"/>
    </xf>
    <xf numFmtId="164" fontId="2" fillId="0" borderId="11" xfId="2" applyNumberFormat="1" applyFont="1" applyBorder="1" applyAlignment="1">
      <alignment vertical="center"/>
    </xf>
    <xf numFmtId="37" fontId="2" fillId="0" borderId="2" xfId="2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37" fontId="2" fillId="0" borderId="2" xfId="1" applyNumberFormat="1" applyFont="1" applyBorder="1" applyAlignment="1">
      <alignment vertical="center"/>
    </xf>
    <xf numFmtId="37" fontId="2" fillId="0" borderId="14" xfId="2" applyNumberFormat="1" applyFont="1" applyBorder="1" applyAlignment="1">
      <alignment vertical="center"/>
    </xf>
    <xf numFmtId="164" fontId="2" fillId="0" borderId="2" xfId="2" applyNumberFormat="1" applyFont="1" applyBorder="1" applyAlignment="1">
      <alignment vertical="center"/>
    </xf>
    <xf numFmtId="37" fontId="2" fillId="0" borderId="15" xfId="0" applyNumberFormat="1" applyFont="1" applyBorder="1" applyAlignment="1">
      <alignment vertical="center"/>
    </xf>
    <xf numFmtId="37" fontId="2" fillId="0" borderId="16" xfId="0" applyNumberFormat="1" applyFont="1" applyBorder="1" applyAlignment="1">
      <alignment vertical="center"/>
    </xf>
    <xf numFmtId="37" fontId="2" fillId="0" borderId="17" xfId="0" applyNumberFormat="1" applyFont="1" applyBorder="1" applyAlignment="1">
      <alignment vertical="center"/>
    </xf>
    <xf numFmtId="37" fontId="2" fillId="0" borderId="2" xfId="3" applyNumberFormat="1" applyFont="1" applyBorder="1" applyAlignment="1">
      <alignment vertical="center"/>
    </xf>
    <xf numFmtId="37" fontId="2" fillId="0" borderId="14" xfId="3" applyNumberFormat="1" applyFont="1" applyBorder="1" applyAlignment="1">
      <alignment vertical="center"/>
    </xf>
    <xf numFmtId="37" fontId="2" fillId="0" borderId="15" xfId="4" applyNumberFormat="1" applyFont="1" applyBorder="1" applyAlignment="1">
      <alignment vertical="center"/>
    </xf>
    <xf numFmtId="37" fontId="2" fillId="0" borderId="16" xfId="4" applyNumberFormat="1" applyFont="1" applyBorder="1" applyAlignment="1">
      <alignment vertical="center"/>
    </xf>
    <xf numFmtId="37" fontId="2" fillId="0" borderId="17" xfId="4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7" fontId="2" fillId="0" borderId="12" xfId="2" applyNumberFormat="1" applyFont="1" applyBorder="1" applyAlignment="1">
      <alignment vertical="center"/>
    </xf>
    <xf numFmtId="164" fontId="2" fillId="0" borderId="12" xfId="1" applyNumberFormat="1" applyFont="1" applyBorder="1" applyAlignment="1">
      <alignment vertical="center"/>
    </xf>
    <xf numFmtId="37" fontId="2" fillId="0" borderId="12" xfId="1" applyNumberFormat="1" applyFont="1" applyBorder="1" applyAlignment="1">
      <alignment vertical="center"/>
    </xf>
    <xf numFmtId="37" fontId="2" fillId="0" borderId="5" xfId="2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37" fontId="2" fillId="0" borderId="20" xfId="2" applyNumberFormat="1" applyFont="1" applyBorder="1" applyAlignment="1">
      <alignment vertical="center"/>
    </xf>
    <xf numFmtId="164" fontId="2" fillId="0" borderId="20" xfId="1" applyNumberFormat="1" applyFont="1" applyBorder="1" applyAlignment="1">
      <alignment vertical="center"/>
    </xf>
    <xf numFmtId="37" fontId="2" fillId="0" borderId="20" xfId="1" applyNumberFormat="1" applyFont="1" applyBorder="1" applyAlignment="1">
      <alignment vertical="center"/>
    </xf>
    <xf numFmtId="37" fontId="2" fillId="0" borderId="21" xfId="2" applyNumberFormat="1" applyFont="1" applyBorder="1" applyAlignment="1">
      <alignment vertical="center"/>
    </xf>
    <xf numFmtId="164" fontId="2" fillId="0" borderId="20" xfId="2" applyNumberFormat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164" fontId="2" fillId="0" borderId="22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37" fontId="2" fillId="0" borderId="0" xfId="0" applyNumberFormat="1" applyFont="1" applyAlignment="1">
      <alignment vertical="center"/>
    </xf>
  </cellXfs>
  <cellStyles count="5">
    <cellStyle name="Comma" xfId="1" builtinId="3"/>
    <cellStyle name="Comma [0] 2 2" xfId="2"/>
    <cellStyle name="Comma [0] 4" xfId="3"/>
    <cellStyle name="Normal" xfId="0" builtinId="0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stel1\Downloads\PROFIL%20DESK%208%20FE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%20PUSK%202018\PROFIL%20PUSKESMAS%20KALIWUNGU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KIA"/>
      <sheetName val="5"/>
      <sheetName val="6"/>
      <sheetName val="P2P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IMUNS"/>
      <sheetName val="19"/>
      <sheetName val="20"/>
      <sheetName val="21"/>
      <sheetName val="22"/>
      <sheetName val="23"/>
      <sheetName val="PTM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PROMKS"/>
      <sheetName val="YANKES"/>
      <sheetName val="51"/>
      <sheetName val="52"/>
      <sheetName val="53"/>
      <sheetName val="54"/>
      <sheetName val="55"/>
      <sheetName val="56"/>
      <sheetName val="KESLING"/>
      <sheetName val="58"/>
      <sheetName val="59"/>
      <sheetName val="60"/>
      <sheetName val="61"/>
      <sheetName val="62"/>
      <sheetName val="63"/>
      <sheetName val="64"/>
      <sheetName val="65"/>
      <sheetName val="FARMS"/>
      <sheetName val="67"/>
      <sheetName val="68"/>
      <sheetName val="69"/>
      <sheetName val="70"/>
      <sheetName val="71"/>
      <sheetName val="SDK"/>
      <sheetName val="73"/>
      <sheetName val="74"/>
      <sheetName val="75"/>
      <sheetName val="76"/>
      <sheetName val="77"/>
      <sheetName val="78"/>
      <sheetName val="79"/>
      <sheetName val="80"/>
      <sheetName val="KEUANGAN"/>
      <sheetName val="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>
            <v>1</v>
          </cell>
          <cell r="B12" t="str">
            <v xml:space="preserve"> KALIWUNGU</v>
          </cell>
          <cell r="C12" t="str">
            <v>KALIWUNGU</v>
          </cell>
        </row>
        <row r="13">
          <cell r="A13">
            <v>2</v>
          </cell>
          <cell r="B13" t="str">
            <v xml:space="preserve"> KALIWUNGU</v>
          </cell>
          <cell r="C13" t="str">
            <v>SIDOREKSO</v>
          </cell>
        </row>
        <row r="14">
          <cell r="A14">
            <v>3</v>
          </cell>
          <cell r="B14" t="str">
            <v xml:space="preserve"> KOTA KUDUS</v>
          </cell>
          <cell r="C14" t="str">
            <v>WERGU WETAN</v>
          </cell>
        </row>
        <row r="15">
          <cell r="A15">
            <v>4</v>
          </cell>
          <cell r="B15" t="str">
            <v xml:space="preserve"> KOTA KUDUS</v>
          </cell>
          <cell r="C15" t="str">
            <v>PURWOSARI</v>
          </cell>
        </row>
        <row r="16">
          <cell r="A16">
            <v>5</v>
          </cell>
          <cell r="B16" t="str">
            <v xml:space="preserve"> KOTA KUDUS</v>
          </cell>
          <cell r="C16" t="str">
            <v>RENDENG</v>
          </cell>
        </row>
        <row r="17">
          <cell r="A17">
            <v>6</v>
          </cell>
          <cell r="C17" t="str">
            <v>JATI</v>
          </cell>
        </row>
        <row r="18">
          <cell r="A18">
            <v>7</v>
          </cell>
          <cell r="B18" t="str">
            <v xml:space="preserve"> JATI</v>
          </cell>
          <cell r="C18" t="str">
            <v>NGEMBAL KULON</v>
          </cell>
        </row>
        <row r="19">
          <cell r="A19">
            <v>8</v>
          </cell>
          <cell r="B19" t="str">
            <v xml:space="preserve"> UNDAAN</v>
          </cell>
          <cell r="C19" t="str">
            <v>UNDAAN</v>
          </cell>
        </row>
        <row r="20">
          <cell r="A20">
            <v>9</v>
          </cell>
          <cell r="B20" t="str">
            <v xml:space="preserve"> UNDAAN</v>
          </cell>
          <cell r="C20" t="str">
            <v>NGEMPLAK</v>
          </cell>
        </row>
        <row r="21">
          <cell r="A21">
            <v>10</v>
          </cell>
          <cell r="B21" t="str">
            <v xml:space="preserve"> MEJOBO</v>
          </cell>
          <cell r="C21" t="str">
            <v>MEJOBO</v>
          </cell>
        </row>
        <row r="22">
          <cell r="A22">
            <v>11</v>
          </cell>
          <cell r="B22" t="str">
            <v xml:space="preserve"> MEJOBO</v>
          </cell>
          <cell r="C22" t="str">
            <v>JEPANG</v>
          </cell>
        </row>
        <row r="23">
          <cell r="A23">
            <v>12</v>
          </cell>
          <cell r="B23" t="str">
            <v xml:space="preserve"> JEKULO</v>
          </cell>
          <cell r="C23" t="str">
            <v>JEKULO</v>
          </cell>
        </row>
        <row r="24">
          <cell r="A24">
            <v>13</v>
          </cell>
          <cell r="B24" t="str">
            <v xml:space="preserve"> JEKULO</v>
          </cell>
          <cell r="C24" t="str">
            <v>TANJUNGREJO</v>
          </cell>
        </row>
        <row r="25">
          <cell r="A25">
            <v>14</v>
          </cell>
          <cell r="B25" t="str">
            <v xml:space="preserve"> BAE</v>
          </cell>
          <cell r="C25" t="str">
            <v>BAE</v>
          </cell>
        </row>
        <row r="26">
          <cell r="A26">
            <v>15</v>
          </cell>
          <cell r="B26" t="str">
            <v xml:space="preserve"> BAE</v>
          </cell>
          <cell r="C26" t="str">
            <v>DERSALAM</v>
          </cell>
        </row>
        <row r="27">
          <cell r="A27">
            <v>16</v>
          </cell>
          <cell r="B27" t="str">
            <v xml:space="preserve"> GEBOG</v>
          </cell>
          <cell r="C27" t="str">
            <v>GRIBIG</v>
          </cell>
        </row>
        <row r="28">
          <cell r="A28">
            <v>17</v>
          </cell>
          <cell r="B28" t="str">
            <v xml:space="preserve"> GEBOG</v>
          </cell>
          <cell r="C28" t="str">
            <v>GONDOSARI</v>
          </cell>
        </row>
        <row r="29">
          <cell r="A29">
            <v>18</v>
          </cell>
          <cell r="B29" t="str">
            <v>DAWE</v>
          </cell>
          <cell r="C29" t="str">
            <v>DAWE</v>
          </cell>
        </row>
        <row r="30">
          <cell r="A30">
            <v>19</v>
          </cell>
          <cell r="B30" t="str">
            <v>DAWE</v>
          </cell>
          <cell r="C30" t="str">
            <v>REJOSARI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21">
          <cell r="G21">
            <v>255</v>
          </cell>
          <cell r="M21">
            <v>367</v>
          </cell>
          <cell r="O21">
            <v>5747</v>
          </cell>
          <cell r="Q21">
            <v>1985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>
      <selection activeCell="D6" sqref="D6"/>
    </sheetView>
  </sheetViews>
  <sheetFormatPr defaultRowHeight="15" x14ac:dyDescent="0.25"/>
  <cols>
    <col min="1" max="1" width="5.7109375" customWidth="1"/>
    <col min="2" max="3" width="21.7109375" customWidth="1"/>
    <col min="4" max="4" width="7.85546875" customWidth="1"/>
    <col min="5" max="5" width="8.5703125" customWidth="1"/>
    <col min="6" max="6" width="7.85546875" customWidth="1"/>
    <col min="7" max="7" width="8.85546875" bestFit="1" customWidth="1"/>
    <col min="8" max="8" width="7.85546875" customWidth="1"/>
    <col min="9" max="9" width="8.85546875" bestFit="1" customWidth="1"/>
    <col min="10" max="10" width="7.85546875" customWidth="1"/>
    <col min="11" max="11" width="8.85546875" bestFit="1" customWidth="1"/>
    <col min="12" max="12" width="9" customWidth="1"/>
    <col min="13" max="13" width="8.85546875" bestFit="1" customWidth="1"/>
    <col min="14" max="14" width="7.85546875" customWidth="1"/>
    <col min="15" max="15" width="8.85546875" bestFit="1" customWidth="1"/>
    <col min="16" max="16" width="9.42578125" customWidth="1"/>
    <col min="17" max="17" width="8.85546875" bestFit="1" customWidth="1"/>
    <col min="18" max="18" width="9.140625" customWidth="1"/>
    <col min="19" max="20" width="8.85546875" customWidth="1"/>
    <col min="21" max="21" width="8.7109375" customWidth="1"/>
    <col min="22" max="22" width="7.85546875" customWidth="1"/>
    <col min="23" max="23" width="7.28515625" customWidth="1"/>
    <col min="24" max="24" width="11.7109375" customWidth="1"/>
    <col min="25" max="25" width="8.85546875" bestFit="1" customWidth="1"/>
    <col min="26" max="26" width="11" customWidth="1"/>
    <col min="27" max="27" width="12.5703125" customWidth="1"/>
  </cols>
  <sheetData>
    <row r="1" spans="1:27" x14ac:dyDescent="0.25">
      <c r="A1" s="4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2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x14ac:dyDescent="0.25">
      <c r="A4" s="6"/>
      <c r="B4" s="8"/>
      <c r="C4" s="8"/>
      <c r="D4" s="8"/>
      <c r="E4" s="8"/>
      <c r="F4" s="8"/>
      <c r="G4" s="8"/>
      <c r="H4" s="8"/>
      <c r="I4" s="8"/>
      <c r="J4" s="8"/>
      <c r="K4" s="6"/>
      <c r="L4" s="9" t="str">
        <f>'[1]1'!E5</f>
        <v>KABUPATEN/KOTA</v>
      </c>
      <c r="M4" s="10" t="str">
        <f>'[1]1'!F5</f>
        <v>KUDUS</v>
      </c>
      <c r="N4" s="8"/>
      <c r="O4" s="8"/>
      <c r="P4" s="8"/>
      <c r="Q4" s="8"/>
      <c r="R4" s="8"/>
      <c r="S4" s="8"/>
      <c r="T4" s="8"/>
      <c r="U4" s="8"/>
      <c r="V4" s="6"/>
      <c r="W4" s="6"/>
      <c r="X4" s="9"/>
      <c r="Y4" s="9"/>
      <c r="Z4" s="6"/>
      <c r="AA4" s="11"/>
    </row>
    <row r="5" spans="1:27" x14ac:dyDescent="0.25">
      <c r="A5" s="6"/>
      <c r="B5" s="8"/>
      <c r="C5" s="8"/>
      <c r="D5" s="8"/>
      <c r="E5" s="8"/>
      <c r="F5" s="8"/>
      <c r="G5" s="8"/>
      <c r="H5" s="8"/>
      <c r="I5" s="8"/>
      <c r="J5" s="8"/>
      <c r="K5" s="6"/>
      <c r="L5" s="9" t="str">
        <f>'[1]1'!E6</f>
        <v xml:space="preserve">TAHUN </v>
      </c>
      <c r="M5" s="10">
        <f>'[1]1'!F6</f>
        <v>2017</v>
      </c>
      <c r="N5" s="8"/>
      <c r="O5" s="8"/>
      <c r="P5" s="8"/>
      <c r="Q5" s="8"/>
      <c r="R5" s="8"/>
      <c r="S5" s="8"/>
      <c r="T5" s="8"/>
      <c r="U5" s="8"/>
      <c r="V5" s="6"/>
      <c r="W5" s="6"/>
      <c r="X5" s="9"/>
      <c r="Y5" s="9"/>
      <c r="Z5" s="6"/>
      <c r="AA5" s="11"/>
    </row>
    <row r="6" spans="1:27" ht="15.75" thickBo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x14ac:dyDescent="0.25">
      <c r="A7" s="13" t="s">
        <v>2</v>
      </c>
      <c r="B7" s="14" t="s">
        <v>3</v>
      </c>
      <c r="C7" s="14" t="s">
        <v>4</v>
      </c>
      <c r="D7" s="15" t="s">
        <v>5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x14ac:dyDescent="0.25">
      <c r="A8" s="13"/>
      <c r="B8" s="14"/>
      <c r="C8" s="14"/>
      <c r="D8" s="19" t="s">
        <v>6</v>
      </c>
      <c r="E8" s="19"/>
      <c r="F8" s="19"/>
      <c r="G8" s="19"/>
      <c r="H8" s="19"/>
      <c r="I8" s="19"/>
      <c r="J8" s="19"/>
      <c r="K8" s="19"/>
      <c r="L8" s="19"/>
      <c r="M8" s="19"/>
      <c r="N8" s="20" t="s">
        <v>7</v>
      </c>
      <c r="O8" s="21"/>
      <c r="P8" s="22"/>
      <c r="Q8" s="22"/>
      <c r="R8" s="22"/>
      <c r="S8" s="22"/>
      <c r="T8" s="22"/>
      <c r="U8" s="22"/>
      <c r="V8" s="22"/>
      <c r="W8" s="22"/>
      <c r="X8" s="22"/>
      <c r="Y8" s="21"/>
      <c r="Z8" s="23" t="s">
        <v>8</v>
      </c>
      <c r="AA8" s="24" t="s">
        <v>9</v>
      </c>
    </row>
    <row r="9" spans="1:27" ht="25.5" x14ac:dyDescent="0.25">
      <c r="A9" s="25"/>
      <c r="B9" s="26"/>
      <c r="C9" s="26"/>
      <c r="D9" s="1" t="s">
        <v>10</v>
      </c>
      <c r="E9" s="1" t="s">
        <v>11</v>
      </c>
      <c r="F9" s="1" t="s">
        <v>12</v>
      </c>
      <c r="G9" s="1" t="s">
        <v>11</v>
      </c>
      <c r="H9" s="1" t="s">
        <v>13</v>
      </c>
      <c r="I9" s="1" t="s">
        <v>11</v>
      </c>
      <c r="J9" s="1" t="s">
        <v>14</v>
      </c>
      <c r="K9" s="1" t="s">
        <v>11</v>
      </c>
      <c r="L9" s="1" t="s">
        <v>15</v>
      </c>
      <c r="M9" s="1" t="s">
        <v>11</v>
      </c>
      <c r="N9" s="1" t="s">
        <v>16</v>
      </c>
      <c r="O9" s="1" t="s">
        <v>11</v>
      </c>
      <c r="P9" s="27" t="s">
        <v>17</v>
      </c>
      <c r="Q9" s="1" t="s">
        <v>11</v>
      </c>
      <c r="R9" s="1" t="s">
        <v>18</v>
      </c>
      <c r="S9" s="1" t="s">
        <v>11</v>
      </c>
      <c r="T9" s="1" t="s">
        <v>19</v>
      </c>
      <c r="U9" s="1" t="s">
        <v>11</v>
      </c>
      <c r="V9" s="1" t="s">
        <v>20</v>
      </c>
      <c r="W9" s="1" t="s">
        <v>11</v>
      </c>
      <c r="X9" s="1" t="s">
        <v>15</v>
      </c>
      <c r="Y9" s="1" t="s">
        <v>11</v>
      </c>
      <c r="Z9" s="28"/>
      <c r="AA9" s="28"/>
    </row>
    <row r="10" spans="1:27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3">
        <v>16</v>
      </c>
      <c r="Q10" s="2">
        <v>17</v>
      </c>
      <c r="R10" s="2">
        <v>18</v>
      </c>
      <c r="S10" s="2">
        <v>19</v>
      </c>
      <c r="T10" s="2">
        <v>20</v>
      </c>
      <c r="U10" s="2">
        <v>21</v>
      </c>
      <c r="V10" s="2">
        <v>22</v>
      </c>
      <c r="W10" s="2">
        <v>23</v>
      </c>
      <c r="X10" s="2">
        <v>24</v>
      </c>
      <c r="Y10" s="2">
        <v>25</v>
      </c>
      <c r="Z10" s="2">
        <v>26</v>
      </c>
      <c r="AA10" s="2">
        <v>27</v>
      </c>
    </row>
    <row r="11" spans="1:27" x14ac:dyDescent="0.25">
      <c r="A11" s="29">
        <f>[2]KIA!A12</f>
        <v>1</v>
      </c>
      <c r="B11" s="29" t="str">
        <f>[2]KIA!B12</f>
        <v xml:space="preserve"> KALIWUNGU</v>
      </c>
      <c r="C11" s="29" t="str">
        <f>[2]KIA!C12</f>
        <v>KALIWUNGU</v>
      </c>
      <c r="D11" s="30">
        <v>604</v>
      </c>
      <c r="E11" s="31">
        <f>D11/Z11*100</f>
        <v>6.200595421414639</v>
      </c>
      <c r="F11" s="30">
        <v>130</v>
      </c>
      <c r="G11" s="31">
        <f>F11/Z11*100</f>
        <v>1.3345652397084489</v>
      </c>
      <c r="H11" s="30">
        <f>'[3]34'!G21</f>
        <v>255</v>
      </c>
      <c r="I11" s="31">
        <f>H11/Z11*100</f>
        <v>2.6178010471204187</v>
      </c>
      <c r="J11" s="30">
        <v>653</v>
      </c>
      <c r="K11" s="31">
        <f>J11/Z11*100</f>
        <v>6.7036238579201308</v>
      </c>
      <c r="L11" s="32">
        <f>SUM(D11,F11,H11,J11)</f>
        <v>1642</v>
      </c>
      <c r="M11" s="31">
        <f t="shared" ref="M11:M29" si="0">SUM(E11,G11,I11,K11)</f>
        <v>16.856585566163638</v>
      </c>
      <c r="N11" s="30">
        <f>'[3]34'!M21</f>
        <v>367</v>
      </c>
      <c r="O11" s="31">
        <f t="shared" ref="O11:O29" si="1">N11/Z11*100</f>
        <v>3.7675803305615436</v>
      </c>
      <c r="P11" s="33">
        <f>'[3]34'!O21</f>
        <v>5747</v>
      </c>
      <c r="Q11" s="31">
        <f t="shared" ref="Q11:Q29" si="2">P11/Z11*100</f>
        <v>58.998049481572735</v>
      </c>
      <c r="R11" s="30">
        <f>'[3]34'!Q21</f>
        <v>1985</v>
      </c>
      <c r="S11" s="31">
        <f t="shared" ref="S11:S29" si="3">R11/Z11*100</f>
        <v>20.377784621702084</v>
      </c>
      <c r="T11" s="30">
        <v>0</v>
      </c>
      <c r="U11" s="31">
        <f t="shared" ref="U11:U29" si="4">T11/Z11*100</f>
        <v>0</v>
      </c>
      <c r="V11" s="30">
        <v>0</v>
      </c>
      <c r="W11" s="31">
        <f>V11/Z11*100</f>
        <v>0</v>
      </c>
      <c r="X11" s="32">
        <f t="shared" ref="X11:Y26" si="5">SUM(N11,P11,R11,T11,V11)</f>
        <v>8099</v>
      </c>
      <c r="Y11" s="31">
        <f>SUM(O11,Q11,S11,U11,W11)</f>
        <v>83.143414433836369</v>
      </c>
      <c r="Z11" s="30">
        <f>SUM(L11,X11)</f>
        <v>9741</v>
      </c>
      <c r="AA11" s="34">
        <f>SUM(M11,Y11)</f>
        <v>100</v>
      </c>
    </row>
    <row r="12" spans="1:27" x14ac:dyDescent="0.25">
      <c r="A12" s="29">
        <f>[2]KIA!A13</f>
        <v>2</v>
      </c>
      <c r="B12" s="29" t="str">
        <f>[2]KIA!B13</f>
        <v xml:space="preserve"> KALIWUNGU</v>
      </c>
      <c r="C12" s="29" t="str">
        <f>[2]KIA!C13</f>
        <v>SIDOREKSO</v>
      </c>
      <c r="D12" s="35">
        <v>433</v>
      </c>
      <c r="E12" s="36">
        <f t="shared" ref="E12:E29" si="6">D12/Z12*100</f>
        <v>9.3540721538129183</v>
      </c>
      <c r="F12" s="35">
        <v>49</v>
      </c>
      <c r="G12" s="36">
        <f t="shared" ref="G12:G29" si="7">F12/Z12*100</f>
        <v>1.0585439619788291</v>
      </c>
      <c r="H12" s="35">
        <v>79</v>
      </c>
      <c r="I12" s="36">
        <f t="shared" ref="I12:I29" si="8">H12/Z12*100</f>
        <v>1.7066321019658672</v>
      </c>
      <c r="J12" s="35">
        <v>683</v>
      </c>
      <c r="K12" s="36">
        <f t="shared" ref="K12:K29" si="9">J12/Z12*100</f>
        <v>14.754806653704906</v>
      </c>
      <c r="L12" s="37">
        <f t="shared" ref="L12:L29" si="10">SUM(D12,F12,H12,J12)</f>
        <v>1244</v>
      </c>
      <c r="M12" s="36">
        <f t="shared" si="0"/>
        <v>26.874054871462519</v>
      </c>
      <c r="N12" s="35">
        <v>323</v>
      </c>
      <c r="O12" s="36">
        <f t="shared" si="1"/>
        <v>6.9777489738604457</v>
      </c>
      <c r="P12" s="38">
        <v>2329</v>
      </c>
      <c r="Q12" s="36">
        <f t="shared" si="2"/>
        <v>50.313242600993732</v>
      </c>
      <c r="R12" s="35">
        <v>733</v>
      </c>
      <c r="S12" s="36">
        <f t="shared" si="3"/>
        <v>15.834953553683301</v>
      </c>
      <c r="T12" s="35">
        <v>0</v>
      </c>
      <c r="U12" s="36">
        <f t="shared" si="4"/>
        <v>0</v>
      </c>
      <c r="V12" s="35">
        <v>0</v>
      </c>
      <c r="W12" s="36">
        <f>V12/Z12*100</f>
        <v>0</v>
      </c>
      <c r="X12" s="37">
        <f t="shared" si="5"/>
        <v>3385</v>
      </c>
      <c r="Y12" s="36">
        <f>SUM(O12,Q12,S12,U12,W12)</f>
        <v>73.125945128537481</v>
      </c>
      <c r="Z12" s="35">
        <f>SUM(L12,X12)</f>
        <v>4629</v>
      </c>
      <c r="AA12" s="39">
        <f>SUM(M12,Y12)</f>
        <v>100</v>
      </c>
    </row>
    <row r="13" spans="1:27" x14ac:dyDescent="0.25">
      <c r="A13" s="29">
        <f>[2]KIA!A14</f>
        <v>3</v>
      </c>
      <c r="B13" s="29" t="str">
        <f>[2]KIA!B14</f>
        <v xml:space="preserve"> KOTA KUDUS</v>
      </c>
      <c r="C13" s="29" t="str">
        <f>[2]KIA!C14</f>
        <v>WERGU WETAN</v>
      </c>
      <c r="D13" s="40">
        <v>263</v>
      </c>
      <c r="E13" s="36">
        <f t="shared" si="6"/>
        <v>6.3649564375605037</v>
      </c>
      <c r="F13" s="41">
        <v>0</v>
      </c>
      <c r="G13" s="36">
        <f t="shared" si="7"/>
        <v>0</v>
      </c>
      <c r="H13" s="41">
        <v>89</v>
      </c>
      <c r="I13" s="36">
        <f t="shared" si="8"/>
        <v>2.1539206195546954</v>
      </c>
      <c r="J13" s="41">
        <v>180</v>
      </c>
      <c r="K13" s="36">
        <f t="shared" si="9"/>
        <v>4.3562439496611809</v>
      </c>
      <c r="L13" s="37">
        <f t="shared" si="10"/>
        <v>532</v>
      </c>
      <c r="M13" s="36">
        <f t="shared" si="0"/>
        <v>12.87512100677638</v>
      </c>
      <c r="N13" s="41">
        <v>106</v>
      </c>
      <c r="O13" s="36">
        <f t="shared" si="1"/>
        <v>2.5653436592449177</v>
      </c>
      <c r="P13" s="42">
        <v>3071</v>
      </c>
      <c r="Q13" s="36">
        <f t="shared" si="2"/>
        <v>74.322362052274926</v>
      </c>
      <c r="R13" s="41">
        <v>423</v>
      </c>
      <c r="S13" s="36">
        <f t="shared" si="3"/>
        <v>10.237173281703775</v>
      </c>
      <c r="T13" s="35">
        <v>0</v>
      </c>
      <c r="U13" s="36">
        <f t="shared" si="4"/>
        <v>0</v>
      </c>
      <c r="V13" s="35">
        <v>0</v>
      </c>
      <c r="W13" s="36">
        <f t="shared" ref="W13:W29" si="11">V13/Z13*100</f>
        <v>0</v>
      </c>
      <c r="X13" s="37">
        <f t="shared" si="5"/>
        <v>3600</v>
      </c>
      <c r="Y13" s="36">
        <f>SUM(O13,Q13,S13,U13,W13)</f>
        <v>87.124878993223618</v>
      </c>
      <c r="Z13" s="35">
        <f t="shared" ref="Z13:AA28" si="12">SUM(L13,X13)</f>
        <v>4132</v>
      </c>
      <c r="AA13" s="39">
        <f t="shared" si="12"/>
        <v>100</v>
      </c>
    </row>
    <row r="14" spans="1:27" x14ac:dyDescent="0.25">
      <c r="A14" s="29">
        <f>[2]KIA!A15</f>
        <v>4</v>
      </c>
      <c r="B14" s="29" t="str">
        <f>[2]KIA!B15</f>
        <v xml:space="preserve"> KOTA KUDUS</v>
      </c>
      <c r="C14" s="29" t="str">
        <f>[2]KIA!C15</f>
        <v>PURWOSARI</v>
      </c>
      <c r="D14" s="43">
        <v>62</v>
      </c>
      <c r="E14" s="36">
        <f t="shared" si="6"/>
        <v>1.6358839050131926</v>
      </c>
      <c r="F14" s="43"/>
      <c r="G14" s="36">
        <f t="shared" si="7"/>
        <v>0</v>
      </c>
      <c r="H14" s="43">
        <v>44</v>
      </c>
      <c r="I14" s="36">
        <f t="shared" si="8"/>
        <v>1.1609498680738786</v>
      </c>
      <c r="J14" s="43">
        <v>85</v>
      </c>
      <c r="K14" s="36">
        <f t="shared" si="9"/>
        <v>2.2427440633245381</v>
      </c>
      <c r="L14" s="37">
        <f t="shared" si="10"/>
        <v>191</v>
      </c>
      <c r="M14" s="36">
        <f t="shared" si="0"/>
        <v>5.0395778364116097</v>
      </c>
      <c r="N14" s="43">
        <v>58</v>
      </c>
      <c r="O14" s="36">
        <f t="shared" si="1"/>
        <v>1.5303430079155673</v>
      </c>
      <c r="P14" s="44">
        <v>2043</v>
      </c>
      <c r="Q14" s="36">
        <f t="shared" si="2"/>
        <v>53.905013192612138</v>
      </c>
      <c r="R14" s="43">
        <v>1498</v>
      </c>
      <c r="S14" s="36">
        <f t="shared" si="3"/>
        <v>39.525065963060683</v>
      </c>
      <c r="T14" s="35">
        <v>0</v>
      </c>
      <c r="U14" s="36">
        <f t="shared" si="4"/>
        <v>0</v>
      </c>
      <c r="V14" s="35">
        <v>0</v>
      </c>
      <c r="W14" s="36">
        <f t="shared" si="11"/>
        <v>0</v>
      </c>
      <c r="X14" s="37">
        <f t="shared" si="5"/>
        <v>3599</v>
      </c>
      <c r="Y14" s="36">
        <f t="shared" si="5"/>
        <v>94.96042216358839</v>
      </c>
      <c r="Z14" s="35">
        <f t="shared" si="12"/>
        <v>3790</v>
      </c>
      <c r="AA14" s="39">
        <f t="shared" si="12"/>
        <v>100</v>
      </c>
    </row>
    <row r="15" spans="1:27" x14ac:dyDescent="0.25">
      <c r="A15" s="29">
        <f>[2]KIA!A16</f>
        <v>5</v>
      </c>
      <c r="B15" s="29" t="str">
        <f>[2]KIA!B16</f>
        <v xml:space="preserve"> KOTA KUDUS</v>
      </c>
      <c r="C15" s="29" t="str">
        <f>[2]KIA!C16</f>
        <v>RENDENG</v>
      </c>
      <c r="D15" s="35">
        <v>46</v>
      </c>
      <c r="E15" s="36">
        <f t="shared" si="6"/>
        <v>1.1194937941104892</v>
      </c>
      <c r="F15" s="35">
        <v>0</v>
      </c>
      <c r="G15" s="36">
        <f t="shared" si="7"/>
        <v>0</v>
      </c>
      <c r="H15" s="35">
        <v>22</v>
      </c>
      <c r="I15" s="36">
        <f t="shared" si="8"/>
        <v>0.53541007544414698</v>
      </c>
      <c r="J15" s="35">
        <v>39</v>
      </c>
      <c r="K15" s="36">
        <f t="shared" si="9"/>
        <v>0.94913604283280595</v>
      </c>
      <c r="L15" s="37">
        <f t="shared" si="10"/>
        <v>107</v>
      </c>
      <c r="M15" s="36">
        <f t="shared" si="0"/>
        <v>2.6040399123874423</v>
      </c>
      <c r="N15" s="35">
        <v>103</v>
      </c>
      <c r="O15" s="36">
        <f t="shared" si="1"/>
        <v>2.5066926259430518</v>
      </c>
      <c r="P15" s="38">
        <v>2428</v>
      </c>
      <c r="Q15" s="36">
        <f t="shared" si="2"/>
        <v>59.089802871744944</v>
      </c>
      <c r="R15" s="35">
        <v>1471</v>
      </c>
      <c r="S15" s="36">
        <f t="shared" si="3"/>
        <v>35.799464589924554</v>
      </c>
      <c r="T15" s="35">
        <v>0</v>
      </c>
      <c r="U15" s="36">
        <f t="shared" si="4"/>
        <v>0</v>
      </c>
      <c r="V15" s="35">
        <v>0</v>
      </c>
      <c r="W15" s="36">
        <f t="shared" si="11"/>
        <v>0</v>
      </c>
      <c r="X15" s="37">
        <f t="shared" si="5"/>
        <v>4002</v>
      </c>
      <c r="Y15" s="36">
        <f t="shared" si="5"/>
        <v>97.395960087612551</v>
      </c>
      <c r="Z15" s="35">
        <f t="shared" si="12"/>
        <v>4109</v>
      </c>
      <c r="AA15" s="39">
        <f t="shared" si="12"/>
        <v>100</v>
      </c>
    </row>
    <row r="16" spans="1:27" x14ac:dyDescent="0.25">
      <c r="A16" s="29">
        <f>[2]KIA!A17</f>
        <v>6</v>
      </c>
      <c r="B16" s="29" t="str">
        <f>[2]KIA!C17</f>
        <v>JATI</v>
      </c>
      <c r="C16" s="29" t="str">
        <f>[2]KIA!C17</f>
        <v>JATI</v>
      </c>
      <c r="D16" s="35">
        <v>341</v>
      </c>
      <c r="E16" s="36">
        <f t="shared" si="6"/>
        <v>4.6363018354860639</v>
      </c>
      <c r="F16" s="35">
        <v>77</v>
      </c>
      <c r="G16" s="36">
        <f t="shared" si="7"/>
        <v>1.0469068660774983</v>
      </c>
      <c r="H16" s="35">
        <v>100</v>
      </c>
      <c r="I16" s="36">
        <f t="shared" si="8"/>
        <v>1.3596193065941535</v>
      </c>
      <c r="J16" s="35">
        <v>272</v>
      </c>
      <c r="K16" s="36">
        <f t="shared" si="9"/>
        <v>3.6981645139360984</v>
      </c>
      <c r="L16" s="37">
        <f t="shared" si="10"/>
        <v>790</v>
      </c>
      <c r="M16" s="36">
        <f t="shared" si="0"/>
        <v>10.740992522093816</v>
      </c>
      <c r="N16" s="35">
        <v>258</v>
      </c>
      <c r="O16" s="36">
        <f t="shared" si="1"/>
        <v>3.5078178110129166</v>
      </c>
      <c r="P16" s="38">
        <v>5482</v>
      </c>
      <c r="Q16" s="36">
        <f t="shared" si="2"/>
        <v>74.534330387491494</v>
      </c>
      <c r="R16" s="35">
        <v>825</v>
      </c>
      <c r="S16" s="36">
        <f t="shared" si="3"/>
        <v>11.216859279401767</v>
      </c>
      <c r="T16" s="35">
        <v>0</v>
      </c>
      <c r="U16" s="36">
        <f t="shared" si="4"/>
        <v>0</v>
      </c>
      <c r="V16" s="35">
        <v>0</v>
      </c>
      <c r="W16" s="36">
        <f t="shared" si="11"/>
        <v>0</v>
      </c>
      <c r="X16" s="37">
        <f t="shared" si="5"/>
        <v>6565</v>
      </c>
      <c r="Y16" s="36">
        <f t="shared" si="5"/>
        <v>89.259007477906181</v>
      </c>
      <c r="Z16" s="35">
        <f t="shared" si="12"/>
        <v>7355</v>
      </c>
      <c r="AA16" s="39">
        <f t="shared" si="12"/>
        <v>100</v>
      </c>
    </row>
    <row r="17" spans="1:27" x14ac:dyDescent="0.25">
      <c r="A17" s="29">
        <f>[2]KIA!A18</f>
        <v>7</v>
      </c>
      <c r="B17" s="29" t="str">
        <f>[2]KIA!B18</f>
        <v xml:space="preserve"> JATI</v>
      </c>
      <c r="C17" s="29" t="str">
        <f>[2]KIA!C18</f>
        <v>NGEMBAL KULON</v>
      </c>
      <c r="D17" s="40">
        <v>226</v>
      </c>
      <c r="E17" s="36">
        <f t="shared" si="6"/>
        <v>3.011325782811459</v>
      </c>
      <c r="F17" s="41">
        <v>11</v>
      </c>
      <c r="G17" s="36">
        <f t="shared" si="7"/>
        <v>0.14656895403064624</v>
      </c>
      <c r="H17" s="41">
        <v>219</v>
      </c>
      <c r="I17" s="36">
        <f t="shared" si="8"/>
        <v>2.9180546302465022</v>
      </c>
      <c r="J17" s="41">
        <v>286</v>
      </c>
      <c r="K17" s="36">
        <f t="shared" si="9"/>
        <v>3.8107928047968023</v>
      </c>
      <c r="L17" s="37">
        <f t="shared" si="10"/>
        <v>742</v>
      </c>
      <c r="M17" s="36">
        <f t="shared" si="0"/>
        <v>9.8867421718854107</v>
      </c>
      <c r="N17" s="41">
        <v>141</v>
      </c>
      <c r="O17" s="36">
        <f t="shared" si="1"/>
        <v>1.8787475016655564</v>
      </c>
      <c r="P17" s="42">
        <v>4326</v>
      </c>
      <c r="Q17" s="36">
        <f t="shared" si="2"/>
        <v>57.641572285143241</v>
      </c>
      <c r="R17" s="41">
        <v>2296</v>
      </c>
      <c r="S17" s="36">
        <f t="shared" si="3"/>
        <v>30.592938041305796</v>
      </c>
      <c r="T17" s="35">
        <v>0</v>
      </c>
      <c r="U17" s="36">
        <f t="shared" si="4"/>
        <v>0</v>
      </c>
      <c r="V17" s="35">
        <v>0</v>
      </c>
      <c r="W17" s="36">
        <f t="shared" si="11"/>
        <v>0</v>
      </c>
      <c r="X17" s="37">
        <f t="shared" si="5"/>
        <v>6763</v>
      </c>
      <c r="Y17" s="36">
        <f t="shared" si="5"/>
        <v>90.113257828114598</v>
      </c>
      <c r="Z17" s="35">
        <f t="shared" si="12"/>
        <v>7505</v>
      </c>
      <c r="AA17" s="39">
        <f t="shared" si="12"/>
        <v>100.00000000000001</v>
      </c>
    </row>
    <row r="18" spans="1:27" x14ac:dyDescent="0.25">
      <c r="A18" s="29">
        <f>[2]KIA!A19</f>
        <v>8</v>
      </c>
      <c r="B18" s="29" t="str">
        <f>[2]KIA!B19</f>
        <v xml:space="preserve"> UNDAAN</v>
      </c>
      <c r="C18" s="29" t="str">
        <f>[2]KIA!C19</f>
        <v>UNDAAN</v>
      </c>
      <c r="D18" s="45">
        <v>43</v>
      </c>
      <c r="E18" s="36">
        <f t="shared" si="6"/>
        <v>0.70295896681379766</v>
      </c>
      <c r="F18" s="46">
        <v>7</v>
      </c>
      <c r="G18" s="36">
        <f t="shared" si="7"/>
        <v>0.11443518064410658</v>
      </c>
      <c r="H18" s="46">
        <v>81</v>
      </c>
      <c r="I18" s="36">
        <f t="shared" si="8"/>
        <v>1.3241785188818049</v>
      </c>
      <c r="J18" s="46">
        <v>200</v>
      </c>
      <c r="K18" s="36">
        <f t="shared" si="9"/>
        <v>3.2695765898316167</v>
      </c>
      <c r="L18" s="37">
        <f t="shared" si="10"/>
        <v>331</v>
      </c>
      <c r="M18" s="36">
        <f t="shared" si="0"/>
        <v>5.4111492561713259</v>
      </c>
      <c r="N18" s="46">
        <v>64</v>
      </c>
      <c r="O18" s="36">
        <f t="shared" si="1"/>
        <v>1.0462645087461173</v>
      </c>
      <c r="P18" s="47">
        <v>4914</v>
      </c>
      <c r="Q18" s="36">
        <f t="shared" si="2"/>
        <v>80.333496812162835</v>
      </c>
      <c r="R18" s="46">
        <v>808</v>
      </c>
      <c r="S18" s="36">
        <f t="shared" si="3"/>
        <v>13.209089422919732</v>
      </c>
      <c r="T18" s="35">
        <v>0</v>
      </c>
      <c r="U18" s="36">
        <f t="shared" si="4"/>
        <v>0</v>
      </c>
      <c r="V18" s="35">
        <v>0</v>
      </c>
      <c r="W18" s="36">
        <f t="shared" si="11"/>
        <v>0</v>
      </c>
      <c r="X18" s="37">
        <f t="shared" si="5"/>
        <v>5786</v>
      </c>
      <c r="Y18" s="36">
        <f t="shared" si="5"/>
        <v>94.588850743828687</v>
      </c>
      <c r="Z18" s="35">
        <f t="shared" si="12"/>
        <v>6117</v>
      </c>
      <c r="AA18" s="39">
        <f t="shared" si="12"/>
        <v>100.00000000000001</v>
      </c>
    </row>
    <row r="19" spans="1:27" x14ac:dyDescent="0.25">
      <c r="A19" s="29">
        <f>[2]KIA!A20</f>
        <v>9</v>
      </c>
      <c r="B19" s="29" t="str">
        <f>[2]KIA!B20</f>
        <v xml:space="preserve"> UNDAAN</v>
      </c>
      <c r="C19" s="29" t="str">
        <f>[2]KIA!C20</f>
        <v>NGEMPLAK</v>
      </c>
      <c r="D19" s="43">
        <v>37</v>
      </c>
      <c r="E19" s="36">
        <f t="shared" si="6"/>
        <v>0.85057471264367823</v>
      </c>
      <c r="F19" s="43">
        <v>2</v>
      </c>
      <c r="G19" s="36">
        <f t="shared" si="7"/>
        <v>4.5977011494252873E-2</v>
      </c>
      <c r="H19" s="43">
        <v>163</v>
      </c>
      <c r="I19" s="36">
        <f t="shared" si="8"/>
        <v>3.7471264367816093</v>
      </c>
      <c r="J19" s="43">
        <v>168</v>
      </c>
      <c r="K19" s="36">
        <f t="shared" si="9"/>
        <v>3.8620689655172415</v>
      </c>
      <c r="L19" s="37">
        <f t="shared" si="10"/>
        <v>370</v>
      </c>
      <c r="M19" s="36">
        <f t="shared" si="0"/>
        <v>8.5057471264367823</v>
      </c>
      <c r="N19" s="43">
        <v>68</v>
      </c>
      <c r="O19" s="36">
        <f t="shared" si="1"/>
        <v>1.5632183908045976</v>
      </c>
      <c r="P19" s="44">
        <v>3308</v>
      </c>
      <c r="Q19" s="36">
        <f t="shared" si="2"/>
        <v>76.045977011494244</v>
      </c>
      <c r="R19" s="43">
        <v>604</v>
      </c>
      <c r="S19" s="36">
        <f t="shared" si="3"/>
        <v>13.885057471264368</v>
      </c>
      <c r="T19" s="35">
        <v>0</v>
      </c>
      <c r="U19" s="36">
        <f t="shared" si="4"/>
        <v>0</v>
      </c>
      <c r="V19" s="35">
        <v>0</v>
      </c>
      <c r="W19" s="36">
        <f t="shared" si="11"/>
        <v>0</v>
      </c>
      <c r="X19" s="37">
        <f t="shared" si="5"/>
        <v>3980</v>
      </c>
      <c r="Y19" s="36">
        <f t="shared" si="5"/>
        <v>91.494252873563198</v>
      </c>
      <c r="Z19" s="35">
        <f t="shared" si="12"/>
        <v>4350</v>
      </c>
      <c r="AA19" s="39">
        <f t="shared" si="12"/>
        <v>99.999999999999986</v>
      </c>
    </row>
    <row r="20" spans="1:27" x14ac:dyDescent="0.25">
      <c r="A20" s="29">
        <f>[2]KIA!A21</f>
        <v>10</v>
      </c>
      <c r="B20" s="29" t="str">
        <f>[2]KIA!B21</f>
        <v xml:space="preserve"> MEJOBO</v>
      </c>
      <c r="C20" s="29" t="str">
        <f>[2]KIA!C21</f>
        <v>MEJOBO</v>
      </c>
      <c r="D20" s="40">
        <v>975</v>
      </c>
      <c r="E20" s="36">
        <f t="shared" si="6"/>
        <v>19.276393831553975</v>
      </c>
      <c r="F20" s="41">
        <v>5</v>
      </c>
      <c r="G20" s="36">
        <f t="shared" si="7"/>
        <v>9.8853301700276786E-2</v>
      </c>
      <c r="H20" s="41">
        <v>264</v>
      </c>
      <c r="I20" s="36">
        <f t="shared" si="8"/>
        <v>5.2194543297746145</v>
      </c>
      <c r="J20" s="41">
        <v>1041</v>
      </c>
      <c r="K20" s="36">
        <f t="shared" si="9"/>
        <v>20.581257413997626</v>
      </c>
      <c r="L20" s="37">
        <f t="shared" si="10"/>
        <v>2285</v>
      </c>
      <c r="M20" s="36">
        <f t="shared" si="0"/>
        <v>45.175958877026488</v>
      </c>
      <c r="N20" s="41">
        <v>200</v>
      </c>
      <c r="O20" s="36">
        <f t="shared" si="1"/>
        <v>3.9541320680110714</v>
      </c>
      <c r="P20" s="42">
        <v>1586</v>
      </c>
      <c r="Q20" s="36">
        <f t="shared" si="2"/>
        <v>31.356267299327801</v>
      </c>
      <c r="R20" s="41">
        <v>987</v>
      </c>
      <c r="S20" s="36">
        <f t="shared" si="3"/>
        <v>19.513641755634641</v>
      </c>
      <c r="T20" s="35">
        <v>0</v>
      </c>
      <c r="U20" s="36">
        <f t="shared" si="4"/>
        <v>0</v>
      </c>
      <c r="V20" s="35">
        <v>0</v>
      </c>
      <c r="W20" s="36">
        <f t="shared" si="11"/>
        <v>0</v>
      </c>
      <c r="X20" s="37">
        <f t="shared" si="5"/>
        <v>2773</v>
      </c>
      <c r="Y20" s="36">
        <f t="shared" si="5"/>
        <v>54.824041122973512</v>
      </c>
      <c r="Z20" s="35">
        <f t="shared" si="12"/>
        <v>5058</v>
      </c>
      <c r="AA20" s="39">
        <f>SUM(M20,Y20)</f>
        <v>100</v>
      </c>
    </row>
    <row r="21" spans="1:27" x14ac:dyDescent="0.25">
      <c r="A21" s="29">
        <f>[2]KIA!A22</f>
        <v>11</v>
      </c>
      <c r="B21" s="29" t="str">
        <f>[2]KIA!B22</f>
        <v xml:space="preserve"> MEJOBO</v>
      </c>
      <c r="C21" s="29" t="str">
        <f>[2]KIA!C22</f>
        <v>JEPANG</v>
      </c>
      <c r="D21" s="40">
        <v>450</v>
      </c>
      <c r="E21" s="36">
        <f t="shared" si="6"/>
        <v>8.7344720496894421</v>
      </c>
      <c r="F21" s="41">
        <v>12</v>
      </c>
      <c r="G21" s="36">
        <f t="shared" si="7"/>
        <v>0.23291925465838509</v>
      </c>
      <c r="H21" s="41">
        <v>176</v>
      </c>
      <c r="I21" s="36">
        <f t="shared" si="8"/>
        <v>3.4161490683229814</v>
      </c>
      <c r="J21" s="41">
        <v>718</v>
      </c>
      <c r="K21" s="36">
        <f t="shared" si="9"/>
        <v>13.936335403726707</v>
      </c>
      <c r="L21" s="37">
        <f t="shared" si="10"/>
        <v>1356</v>
      </c>
      <c r="M21" s="36">
        <f t="shared" si="0"/>
        <v>26.319875776397517</v>
      </c>
      <c r="N21" s="41">
        <v>188</v>
      </c>
      <c r="O21" s="36">
        <f t="shared" si="1"/>
        <v>3.6490683229813663</v>
      </c>
      <c r="P21" s="42">
        <v>2498</v>
      </c>
      <c r="Q21" s="36">
        <f t="shared" si="2"/>
        <v>48.486024844720497</v>
      </c>
      <c r="R21" s="41">
        <v>1110</v>
      </c>
      <c r="S21" s="36">
        <f t="shared" si="3"/>
        <v>21.545031055900623</v>
      </c>
      <c r="T21" s="35">
        <v>0</v>
      </c>
      <c r="U21" s="36">
        <f t="shared" si="4"/>
        <v>0</v>
      </c>
      <c r="V21" s="35">
        <v>0</v>
      </c>
      <c r="W21" s="36">
        <f t="shared" si="11"/>
        <v>0</v>
      </c>
      <c r="X21" s="37">
        <f t="shared" si="5"/>
        <v>3796</v>
      </c>
      <c r="Y21" s="36">
        <f t="shared" si="5"/>
        <v>73.68012422360249</v>
      </c>
      <c r="Z21" s="35">
        <f t="shared" si="12"/>
        <v>5152</v>
      </c>
      <c r="AA21" s="39">
        <f t="shared" si="12"/>
        <v>100</v>
      </c>
    </row>
    <row r="22" spans="1:27" x14ac:dyDescent="0.25">
      <c r="A22" s="29">
        <f>[2]KIA!A23</f>
        <v>12</v>
      </c>
      <c r="B22" s="29" t="str">
        <f>[2]KIA!B23</f>
        <v xml:space="preserve"> JEKULO</v>
      </c>
      <c r="C22" s="29" t="str">
        <f>[2]KIA!C23</f>
        <v>JEKULO</v>
      </c>
      <c r="D22" s="40">
        <v>331</v>
      </c>
      <c r="E22" s="36">
        <f t="shared" si="6"/>
        <v>5.1880877742946714</v>
      </c>
      <c r="F22" s="41">
        <v>115</v>
      </c>
      <c r="G22" s="36">
        <f t="shared" si="7"/>
        <v>1.8025078369905956</v>
      </c>
      <c r="H22" s="41">
        <v>92</v>
      </c>
      <c r="I22" s="36">
        <f t="shared" si="8"/>
        <v>1.4420062695924765</v>
      </c>
      <c r="J22" s="41">
        <v>662</v>
      </c>
      <c r="K22" s="36">
        <f t="shared" si="9"/>
        <v>10.376175548589343</v>
      </c>
      <c r="L22" s="37">
        <f t="shared" si="10"/>
        <v>1200</v>
      </c>
      <c r="M22" s="36">
        <f t="shared" si="0"/>
        <v>18.808777429467085</v>
      </c>
      <c r="N22" s="41">
        <v>272</v>
      </c>
      <c r="O22" s="36">
        <f t="shared" si="1"/>
        <v>4.2633228840125392</v>
      </c>
      <c r="P22" s="42">
        <v>3456</v>
      </c>
      <c r="Q22" s="36">
        <f t="shared" si="2"/>
        <v>54.169278996865202</v>
      </c>
      <c r="R22" s="41">
        <v>1452</v>
      </c>
      <c r="S22" s="36">
        <f t="shared" si="3"/>
        <v>22.758620689655174</v>
      </c>
      <c r="T22" s="35">
        <v>0</v>
      </c>
      <c r="U22" s="36">
        <f t="shared" si="4"/>
        <v>0</v>
      </c>
      <c r="V22" s="35">
        <v>0</v>
      </c>
      <c r="W22" s="36">
        <f t="shared" si="11"/>
        <v>0</v>
      </c>
      <c r="X22" s="37">
        <f t="shared" si="5"/>
        <v>5180</v>
      </c>
      <c r="Y22" s="36">
        <f t="shared" si="5"/>
        <v>81.191222570532915</v>
      </c>
      <c r="Z22" s="35">
        <f t="shared" si="12"/>
        <v>6380</v>
      </c>
      <c r="AA22" s="39">
        <f t="shared" si="12"/>
        <v>100</v>
      </c>
    </row>
    <row r="23" spans="1:27" x14ac:dyDescent="0.25">
      <c r="A23" s="29">
        <f>[2]KIA!A24</f>
        <v>13</v>
      </c>
      <c r="B23" s="29" t="str">
        <f>[2]KIA!B24</f>
        <v xml:space="preserve"> JEKULO</v>
      </c>
      <c r="C23" s="29" t="str">
        <f>[2]KIA!C24</f>
        <v>TANJUNGREJO</v>
      </c>
      <c r="D23" s="35">
        <v>281</v>
      </c>
      <c r="E23" s="36">
        <f t="shared" si="6"/>
        <v>3.040467431291928</v>
      </c>
      <c r="F23" s="35">
        <v>36</v>
      </c>
      <c r="G23" s="36">
        <f t="shared" si="7"/>
        <v>0.38952607660679506</v>
      </c>
      <c r="H23" s="35">
        <v>120</v>
      </c>
      <c r="I23" s="36">
        <f t="shared" si="8"/>
        <v>1.2984202553559836</v>
      </c>
      <c r="J23" s="35">
        <v>639</v>
      </c>
      <c r="K23" s="36">
        <f t="shared" si="9"/>
        <v>6.9140878597706124</v>
      </c>
      <c r="L23" s="37">
        <f t="shared" si="10"/>
        <v>1076</v>
      </c>
      <c r="M23" s="36">
        <f t="shared" si="0"/>
        <v>11.64250162302532</v>
      </c>
      <c r="N23" s="35">
        <v>307</v>
      </c>
      <c r="O23" s="36">
        <f t="shared" si="1"/>
        <v>3.321791819952391</v>
      </c>
      <c r="P23" s="38">
        <v>5280</v>
      </c>
      <c r="Q23" s="36">
        <f t="shared" si="2"/>
        <v>57.130491235663271</v>
      </c>
      <c r="R23" s="35">
        <v>2579</v>
      </c>
      <c r="S23" s="36">
        <f t="shared" si="3"/>
        <v>27.905215321359012</v>
      </c>
      <c r="T23" s="35">
        <v>0</v>
      </c>
      <c r="U23" s="36">
        <f t="shared" si="4"/>
        <v>0</v>
      </c>
      <c r="V23" s="35">
        <v>0</v>
      </c>
      <c r="W23" s="36">
        <f t="shared" si="11"/>
        <v>0</v>
      </c>
      <c r="X23" s="37">
        <f t="shared" si="5"/>
        <v>8166</v>
      </c>
      <c r="Y23" s="36">
        <f t="shared" si="5"/>
        <v>88.357498376974675</v>
      </c>
      <c r="Z23" s="35">
        <f t="shared" si="12"/>
        <v>9242</v>
      </c>
      <c r="AA23" s="39">
        <f t="shared" si="12"/>
        <v>100</v>
      </c>
    </row>
    <row r="24" spans="1:27" x14ac:dyDescent="0.25">
      <c r="A24" s="29">
        <f>[2]KIA!A25</f>
        <v>14</v>
      </c>
      <c r="B24" s="29" t="str">
        <f>[2]KIA!B25</f>
        <v xml:space="preserve"> BAE</v>
      </c>
      <c r="C24" s="29" t="str">
        <f>[2]KIA!C25</f>
        <v>BAE</v>
      </c>
      <c r="D24" s="35">
        <v>619</v>
      </c>
      <c r="E24" s="36">
        <f t="shared" si="6"/>
        <v>9.6162808761845575</v>
      </c>
      <c r="F24" s="35">
        <v>68</v>
      </c>
      <c r="G24" s="36">
        <f t="shared" si="7"/>
        <v>1.0563927295323909</v>
      </c>
      <c r="H24" s="35">
        <v>162</v>
      </c>
      <c r="I24" s="36">
        <f t="shared" si="8"/>
        <v>2.5167003262389311</v>
      </c>
      <c r="J24" s="35">
        <v>547</v>
      </c>
      <c r="K24" s="36">
        <f t="shared" si="9"/>
        <v>8.4977473978561431</v>
      </c>
      <c r="L24" s="37">
        <f t="shared" si="10"/>
        <v>1396</v>
      </c>
      <c r="M24" s="36">
        <f t="shared" si="0"/>
        <v>21.687121329812022</v>
      </c>
      <c r="N24" s="35">
        <v>97</v>
      </c>
      <c r="O24" s="36">
        <f t="shared" si="1"/>
        <v>1.5069131583035575</v>
      </c>
      <c r="P24" s="38">
        <v>3531</v>
      </c>
      <c r="Q24" s="36">
        <f t="shared" si="2"/>
        <v>54.854745999689293</v>
      </c>
      <c r="R24" s="35">
        <v>1413</v>
      </c>
      <c r="S24" s="36">
        <f t="shared" si="3"/>
        <v>21.951219512195124</v>
      </c>
      <c r="T24" s="35">
        <v>0</v>
      </c>
      <c r="U24" s="36">
        <f t="shared" si="4"/>
        <v>0</v>
      </c>
      <c r="V24" s="35">
        <v>0</v>
      </c>
      <c r="W24" s="36">
        <f t="shared" si="11"/>
        <v>0</v>
      </c>
      <c r="X24" s="37">
        <f t="shared" si="5"/>
        <v>5041</v>
      </c>
      <c r="Y24" s="36">
        <f t="shared" si="5"/>
        <v>78.31287867018797</v>
      </c>
      <c r="Z24" s="35">
        <f t="shared" si="12"/>
        <v>6437</v>
      </c>
      <c r="AA24" s="39">
        <f t="shared" si="12"/>
        <v>100</v>
      </c>
    </row>
    <row r="25" spans="1:27" x14ac:dyDescent="0.25">
      <c r="A25" s="29">
        <f>[2]KIA!A26</f>
        <v>15</v>
      </c>
      <c r="B25" s="29" t="str">
        <f>[2]KIA!B26</f>
        <v xml:space="preserve"> BAE</v>
      </c>
      <c r="C25" s="29" t="str">
        <f>[2]KIA!C26</f>
        <v>DERSALAM</v>
      </c>
      <c r="D25" s="40">
        <v>317</v>
      </c>
      <c r="E25" s="36">
        <f t="shared" si="6"/>
        <v>7.2957422324510928</v>
      </c>
      <c r="F25" s="41">
        <v>25</v>
      </c>
      <c r="G25" s="36">
        <f t="shared" si="7"/>
        <v>0.57537399309551207</v>
      </c>
      <c r="H25" s="41">
        <v>42</v>
      </c>
      <c r="I25" s="36">
        <f t="shared" si="8"/>
        <v>0.96662830840046032</v>
      </c>
      <c r="J25" s="41">
        <v>294</v>
      </c>
      <c r="K25" s="36">
        <f t="shared" si="9"/>
        <v>6.7663981588032218</v>
      </c>
      <c r="L25" s="37">
        <f t="shared" si="10"/>
        <v>678</v>
      </c>
      <c r="M25" s="36">
        <f t="shared" si="0"/>
        <v>15.604142692750287</v>
      </c>
      <c r="N25" s="41">
        <v>413</v>
      </c>
      <c r="O25" s="36">
        <f t="shared" si="1"/>
        <v>9.5051783659378586</v>
      </c>
      <c r="P25" s="42">
        <v>2157</v>
      </c>
      <c r="Q25" s="36">
        <f t="shared" si="2"/>
        <v>49.64326812428078</v>
      </c>
      <c r="R25" s="41">
        <v>1097</v>
      </c>
      <c r="S25" s="36">
        <f t="shared" si="3"/>
        <v>25.247410817031067</v>
      </c>
      <c r="T25" s="35">
        <v>0</v>
      </c>
      <c r="U25" s="36">
        <f t="shared" si="4"/>
        <v>0</v>
      </c>
      <c r="V25" s="35">
        <v>0</v>
      </c>
      <c r="W25" s="36">
        <f t="shared" si="11"/>
        <v>0</v>
      </c>
      <c r="X25" s="37">
        <f t="shared" si="5"/>
        <v>3667</v>
      </c>
      <c r="Y25" s="36">
        <f t="shared" si="5"/>
        <v>84.395857307249713</v>
      </c>
      <c r="Z25" s="35">
        <f t="shared" si="12"/>
        <v>4345</v>
      </c>
      <c r="AA25" s="39">
        <f t="shared" si="12"/>
        <v>100</v>
      </c>
    </row>
    <row r="26" spans="1:27" x14ac:dyDescent="0.25">
      <c r="A26" s="29">
        <f>[2]KIA!A27</f>
        <v>16</v>
      </c>
      <c r="B26" s="29" t="str">
        <f>[2]KIA!B27</f>
        <v xml:space="preserve"> GEBOG</v>
      </c>
      <c r="C26" s="29" t="str">
        <f>[2]KIA!C27</f>
        <v>GRIBIG</v>
      </c>
      <c r="D26" s="35">
        <v>147</v>
      </c>
      <c r="E26" s="36">
        <f t="shared" si="6"/>
        <v>2.1881512354867518</v>
      </c>
      <c r="F26" s="35">
        <v>3</v>
      </c>
      <c r="G26" s="36">
        <f t="shared" si="7"/>
        <v>4.4656147662994937E-2</v>
      </c>
      <c r="H26" s="35">
        <v>26</v>
      </c>
      <c r="I26" s="36">
        <f t="shared" si="8"/>
        <v>0.38701994641262277</v>
      </c>
      <c r="J26" s="35">
        <v>248</v>
      </c>
      <c r="K26" s="36">
        <f t="shared" si="9"/>
        <v>3.6915748734742482</v>
      </c>
      <c r="L26" s="37">
        <f t="shared" si="10"/>
        <v>424</v>
      </c>
      <c r="M26" s="36">
        <f t="shared" si="0"/>
        <v>6.3114022030366179</v>
      </c>
      <c r="N26" s="35">
        <v>233</v>
      </c>
      <c r="O26" s="36">
        <f t="shared" si="1"/>
        <v>3.4682941351592738</v>
      </c>
      <c r="P26" s="38">
        <v>4840</v>
      </c>
      <c r="Q26" s="36">
        <f t="shared" si="2"/>
        <v>72.045251562965177</v>
      </c>
      <c r="R26" s="35">
        <v>1221</v>
      </c>
      <c r="S26" s="36">
        <f t="shared" si="3"/>
        <v>18.17505209883894</v>
      </c>
      <c r="T26" s="35">
        <v>0</v>
      </c>
      <c r="U26" s="36">
        <f t="shared" si="4"/>
        <v>0</v>
      </c>
      <c r="V26" s="35">
        <v>0</v>
      </c>
      <c r="W26" s="36">
        <f t="shared" si="11"/>
        <v>0</v>
      </c>
      <c r="X26" s="37">
        <f t="shared" si="5"/>
        <v>6294</v>
      </c>
      <c r="Y26" s="36">
        <f t="shared" si="5"/>
        <v>93.688597796963393</v>
      </c>
      <c r="Z26" s="35">
        <f t="shared" si="12"/>
        <v>6718</v>
      </c>
      <c r="AA26" s="39">
        <f t="shared" si="12"/>
        <v>100.00000000000001</v>
      </c>
    </row>
    <row r="27" spans="1:27" x14ac:dyDescent="0.25">
      <c r="A27" s="29">
        <f>[2]KIA!A28</f>
        <v>17</v>
      </c>
      <c r="B27" s="29" t="str">
        <f>[2]KIA!B28</f>
        <v xml:space="preserve"> GEBOG</v>
      </c>
      <c r="C27" s="29" t="str">
        <f>[2]KIA!C28</f>
        <v>GONDOSARI</v>
      </c>
      <c r="D27" s="35">
        <v>227</v>
      </c>
      <c r="E27" s="36">
        <f t="shared" si="6"/>
        <v>3.7489677952105698</v>
      </c>
      <c r="F27" s="35">
        <v>74</v>
      </c>
      <c r="G27" s="36">
        <f t="shared" si="7"/>
        <v>1.2221304706853839</v>
      </c>
      <c r="H27" s="35">
        <v>227</v>
      </c>
      <c r="I27" s="36">
        <f t="shared" si="8"/>
        <v>3.7489677952105698</v>
      </c>
      <c r="J27" s="35">
        <v>897</v>
      </c>
      <c r="K27" s="36">
        <f t="shared" si="9"/>
        <v>14.81420313790256</v>
      </c>
      <c r="L27" s="37">
        <f t="shared" si="10"/>
        <v>1425</v>
      </c>
      <c r="M27" s="36">
        <f t="shared" si="0"/>
        <v>23.534269199009081</v>
      </c>
      <c r="N27" s="35">
        <v>117</v>
      </c>
      <c r="O27" s="36">
        <f t="shared" si="1"/>
        <v>1.9322873658133775</v>
      </c>
      <c r="P27" s="38">
        <v>3649</v>
      </c>
      <c r="Q27" s="36">
        <f t="shared" si="2"/>
        <v>60.264244426094137</v>
      </c>
      <c r="R27" s="35">
        <v>864</v>
      </c>
      <c r="S27" s="36">
        <f t="shared" si="3"/>
        <v>14.269199009083403</v>
      </c>
      <c r="T27" s="35">
        <v>0</v>
      </c>
      <c r="U27" s="36">
        <f t="shared" si="4"/>
        <v>0</v>
      </c>
      <c r="V27" s="35">
        <v>0</v>
      </c>
      <c r="W27" s="36">
        <f t="shared" si="11"/>
        <v>0</v>
      </c>
      <c r="X27" s="37">
        <f t="shared" ref="X27:Y36" si="13">SUM(N27,P27,R27,T27,V27)</f>
        <v>4630</v>
      </c>
      <c r="Y27" s="36">
        <f t="shared" si="13"/>
        <v>76.465730800990926</v>
      </c>
      <c r="Z27" s="35">
        <f t="shared" si="12"/>
        <v>6055</v>
      </c>
      <c r="AA27" s="39">
        <f t="shared" si="12"/>
        <v>100</v>
      </c>
    </row>
    <row r="28" spans="1:27" x14ac:dyDescent="0.25">
      <c r="A28" s="29">
        <f>[2]KIA!A29</f>
        <v>18</v>
      </c>
      <c r="B28" s="29" t="str">
        <f>[2]KIA!B29</f>
        <v>DAWE</v>
      </c>
      <c r="C28" s="29" t="str">
        <f>[2]KIA!C29</f>
        <v>DAWE</v>
      </c>
      <c r="D28" s="35">
        <v>152</v>
      </c>
      <c r="E28" s="36">
        <f t="shared" si="6"/>
        <v>1.5025701858442071</v>
      </c>
      <c r="F28" s="35">
        <v>49</v>
      </c>
      <c r="G28" s="36">
        <f t="shared" si="7"/>
        <v>0.48438117833135624</v>
      </c>
      <c r="H28" s="35">
        <v>106</v>
      </c>
      <c r="I28" s="36">
        <f t="shared" si="8"/>
        <v>1.0478449980229338</v>
      </c>
      <c r="J28" s="35">
        <v>620</v>
      </c>
      <c r="K28" s="36">
        <f t="shared" si="9"/>
        <v>6.1289047054171615</v>
      </c>
      <c r="L28" s="37">
        <f t="shared" si="10"/>
        <v>927</v>
      </c>
      <c r="M28" s="36">
        <f t="shared" si="0"/>
        <v>9.1637010676156585</v>
      </c>
      <c r="N28" s="35">
        <v>195</v>
      </c>
      <c r="O28" s="36">
        <f t="shared" si="1"/>
        <v>1.9276393831553975</v>
      </c>
      <c r="P28" s="38">
        <v>6478</v>
      </c>
      <c r="Q28" s="36">
        <f t="shared" si="2"/>
        <v>64.037168841439311</v>
      </c>
      <c r="R28" s="35">
        <v>2516</v>
      </c>
      <c r="S28" s="36">
        <f t="shared" si="3"/>
        <v>24.87149070778964</v>
      </c>
      <c r="T28" s="35">
        <v>0</v>
      </c>
      <c r="U28" s="36">
        <f t="shared" si="4"/>
        <v>0</v>
      </c>
      <c r="V28" s="35">
        <v>0</v>
      </c>
      <c r="W28" s="36">
        <f t="shared" si="11"/>
        <v>0</v>
      </c>
      <c r="X28" s="37">
        <f t="shared" si="13"/>
        <v>9189</v>
      </c>
      <c r="Y28" s="36">
        <f t="shared" si="13"/>
        <v>90.836298932384352</v>
      </c>
      <c r="Z28" s="35">
        <f t="shared" si="12"/>
        <v>10116</v>
      </c>
      <c r="AA28" s="39">
        <f t="shared" si="12"/>
        <v>100.00000000000001</v>
      </c>
    </row>
    <row r="29" spans="1:27" x14ac:dyDescent="0.25">
      <c r="A29" s="29">
        <f>[2]KIA!A30</f>
        <v>19</v>
      </c>
      <c r="B29" s="29" t="str">
        <f>[2]KIA!B30</f>
        <v>DAWE</v>
      </c>
      <c r="C29" s="29" t="str">
        <f>[2]KIA!C30</f>
        <v>REJOSARI</v>
      </c>
      <c r="D29" s="35">
        <v>77</v>
      </c>
      <c r="E29" s="36">
        <f t="shared" si="6"/>
        <v>1.2792822728027911</v>
      </c>
      <c r="F29" s="35">
        <v>97</v>
      </c>
      <c r="G29" s="36">
        <f t="shared" si="7"/>
        <v>1.6115633826216982</v>
      </c>
      <c r="H29" s="35">
        <v>16</v>
      </c>
      <c r="I29" s="36">
        <f t="shared" si="8"/>
        <v>0.26582488785512548</v>
      </c>
      <c r="J29" s="35">
        <v>301</v>
      </c>
      <c r="K29" s="36">
        <f t="shared" si="9"/>
        <v>5.0008307027745476</v>
      </c>
      <c r="L29" s="37">
        <f t="shared" si="10"/>
        <v>491</v>
      </c>
      <c r="M29" s="36">
        <f t="shared" si="0"/>
        <v>8.1575012460541636</v>
      </c>
      <c r="N29" s="35">
        <v>235</v>
      </c>
      <c r="O29" s="36">
        <f t="shared" si="1"/>
        <v>3.904303040372155</v>
      </c>
      <c r="P29" s="38">
        <v>4354</v>
      </c>
      <c r="Q29" s="36">
        <f t="shared" si="2"/>
        <v>72.337597607576015</v>
      </c>
      <c r="R29" s="35">
        <v>939</v>
      </c>
      <c r="S29" s="36">
        <f t="shared" si="3"/>
        <v>15.600598105997673</v>
      </c>
      <c r="T29" s="35">
        <v>0</v>
      </c>
      <c r="U29" s="36">
        <f t="shared" si="4"/>
        <v>0</v>
      </c>
      <c r="V29" s="35">
        <v>0</v>
      </c>
      <c r="W29" s="36">
        <f t="shared" si="11"/>
        <v>0</v>
      </c>
      <c r="X29" s="37">
        <f t="shared" si="13"/>
        <v>5528</v>
      </c>
      <c r="Y29" s="36">
        <f t="shared" si="13"/>
        <v>91.842498753945847</v>
      </c>
      <c r="Z29" s="35">
        <f t="shared" ref="Z29:AA37" si="14">SUM(L29,X29)</f>
        <v>6019</v>
      </c>
      <c r="AA29" s="39">
        <f t="shared" si="14"/>
        <v>100.00000000000001</v>
      </c>
    </row>
    <row r="30" spans="1:27" x14ac:dyDescent="0.25">
      <c r="A30" s="48"/>
      <c r="B30" s="48"/>
      <c r="C30" s="48"/>
      <c r="D30" s="49"/>
      <c r="E30" s="36"/>
      <c r="F30" s="49"/>
      <c r="G30" s="50"/>
      <c r="H30" s="49"/>
      <c r="I30" s="50"/>
      <c r="J30" s="49"/>
      <c r="K30" s="50"/>
      <c r="L30" s="51"/>
      <c r="M30" s="50"/>
      <c r="N30" s="49"/>
      <c r="O30" s="50"/>
      <c r="P30" s="52"/>
      <c r="Q30" s="50"/>
      <c r="R30" s="49"/>
      <c r="S30" s="50"/>
      <c r="T30" s="49"/>
      <c r="U30" s="50"/>
      <c r="V30" s="49"/>
      <c r="W30" s="36"/>
      <c r="X30" s="37"/>
      <c r="Y30" s="36"/>
      <c r="Z30" s="35"/>
      <c r="AA30" s="36"/>
    </row>
    <row r="31" spans="1:27" ht="15.75" thickBot="1" x14ac:dyDescent="0.3">
      <c r="A31" s="53" t="s">
        <v>21</v>
      </c>
      <c r="B31" s="54"/>
      <c r="C31" s="54"/>
      <c r="D31" s="55">
        <f>SUM(D11:D30)</f>
        <v>5631</v>
      </c>
      <c r="E31" s="56">
        <f>D31/$Z$31*100</f>
        <v>4.8025586353944565</v>
      </c>
      <c r="F31" s="55">
        <f>SUM(F11:F30)</f>
        <v>760</v>
      </c>
      <c r="G31" s="56">
        <f>F31/$Z$31*100</f>
        <v>0.64818763326226014</v>
      </c>
      <c r="H31" s="55">
        <f>SUM(H11:H30)</f>
        <v>2283</v>
      </c>
      <c r="I31" s="56">
        <f>H31/$Z$31*100</f>
        <v>1.9471215351812368</v>
      </c>
      <c r="J31" s="55">
        <f>SUM(J11:J30)</f>
        <v>8533</v>
      </c>
      <c r="K31" s="56">
        <f>J31/$Z$31*100</f>
        <v>7.2776119402985078</v>
      </c>
      <c r="L31" s="57">
        <f>SUM(D31,F31,H31,J31)</f>
        <v>17207</v>
      </c>
      <c r="M31" s="56">
        <f>L31/$Z$31*100</f>
        <v>14.67547974413646</v>
      </c>
      <c r="N31" s="55">
        <f>SUM(N11:N30)</f>
        <v>3745</v>
      </c>
      <c r="O31" s="56">
        <f>N31/$Z$31*100</f>
        <v>3.194029850746269</v>
      </c>
      <c r="P31" s="58">
        <f>SUM(P11:P30)</f>
        <v>71477</v>
      </c>
      <c r="Q31" s="56">
        <f>P31/$Z$31*100</f>
        <v>60.961194029850752</v>
      </c>
      <c r="R31" s="55">
        <f>SUM(R11:R30)</f>
        <v>24821</v>
      </c>
      <c r="S31" s="56">
        <f>R31/$Z$31*100</f>
        <v>21.169296375266526</v>
      </c>
      <c r="T31" s="55">
        <f>SUM(T11:T30)</f>
        <v>0</v>
      </c>
      <c r="U31" s="56">
        <f>T31/$Z$31*100</f>
        <v>0</v>
      </c>
      <c r="V31" s="55">
        <f>SUM(V11:V30)</f>
        <v>0</v>
      </c>
      <c r="W31" s="56">
        <f>V31/$Z$31*100</f>
        <v>0</v>
      </c>
      <c r="X31" s="57">
        <f>SUM(N31,P31,R31,T31,V31)</f>
        <v>100043</v>
      </c>
      <c r="Y31" s="56">
        <f>X31/$Z$31*100</f>
        <v>85.324520255863533</v>
      </c>
      <c r="Z31" s="55">
        <f>SUM(L31,X31)</f>
        <v>117250</v>
      </c>
      <c r="AA31" s="59">
        <f>SUM(M31,Y31)</f>
        <v>100</v>
      </c>
    </row>
    <row r="32" spans="1:27" x14ac:dyDescent="0.25">
      <c r="A32" s="60"/>
      <c r="B32" s="60"/>
      <c r="C32" s="60"/>
      <c r="D32" s="60"/>
      <c r="E32" s="60"/>
      <c r="F32" s="60"/>
      <c r="G32" s="61"/>
      <c r="H32" s="60"/>
      <c r="I32" s="60"/>
      <c r="J32" s="60"/>
      <c r="K32" s="60"/>
      <c r="L32" s="60"/>
      <c r="M32" s="60"/>
      <c r="N32" s="60"/>
      <c r="O32" s="61"/>
      <c r="P32" s="8"/>
      <c r="Q32" s="8"/>
      <c r="R32" s="8"/>
      <c r="S32" s="8"/>
      <c r="T32" s="8"/>
      <c r="U32" s="8"/>
      <c r="V32" s="8"/>
      <c r="W32" s="8"/>
      <c r="X32" s="8"/>
      <c r="Y32" s="62"/>
      <c r="Z32" s="8"/>
      <c r="AA32" s="8"/>
    </row>
    <row r="33" spans="1:27" x14ac:dyDescent="0.25">
      <c r="A33" s="8" t="s">
        <v>22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6"/>
    </row>
    <row r="34" spans="1:27" x14ac:dyDescent="0.25">
      <c r="A34" s="8" t="s">
        <v>23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6"/>
    </row>
    <row r="35" spans="1:27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3"/>
      <c r="U35" s="63"/>
      <c r="V35" s="6"/>
      <c r="W35" s="6"/>
      <c r="X35" s="6"/>
      <c r="Y35" s="6"/>
      <c r="Z35" s="6"/>
      <c r="AA35" s="6"/>
    </row>
    <row r="36" spans="1:27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</sheetData>
  <mergeCells count="7">
    <mergeCell ref="A3:AA3"/>
    <mergeCell ref="A7:A9"/>
    <mergeCell ref="B7:B9"/>
    <mergeCell ref="C7:C9"/>
    <mergeCell ref="N8:Y8"/>
    <mergeCell ref="Z8:Z9"/>
    <mergeCell ref="AA8:A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2018-10-16T12:57:44Z</dcterms:created>
  <dcterms:modified xsi:type="dcterms:W3CDTF">2018-10-16T13:01:40Z</dcterms:modified>
</cp:coreProperties>
</file>